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6608" windowHeight="9372"/>
  </bookViews>
  <sheets>
    <sheet name="приложение 4" sheetId="1" r:id="rId1"/>
    <sheet name="приложение 4 продолжение" sheetId="2" r:id="rId2"/>
  </sheets>
  <definedNames>
    <definedName name="_xlnm.Print_Titles" localSheetId="0">'приложение 4'!$20:$22</definedName>
    <definedName name="_xlnm.Print_Area" localSheetId="0">'приложение 4'!$A$1:$S$49</definedName>
  </definedNames>
  <calcPr calcId="144525"/>
</workbook>
</file>

<file path=xl/calcChain.xml><?xml version="1.0" encoding="utf-8"?>
<calcChain xmlns="http://schemas.openxmlformats.org/spreadsheetml/2006/main">
  <c r="G31" i="1" l="1"/>
  <c r="G34" i="1"/>
  <c r="E31" i="1"/>
  <c r="F46" i="1" l="1"/>
  <c r="I40" i="1"/>
  <c r="I41" i="1"/>
  <c r="I42" i="1"/>
  <c r="I43" i="1"/>
  <c r="I44" i="1"/>
  <c r="H41" i="1"/>
  <c r="J41" i="1" s="1"/>
  <c r="H42" i="1"/>
  <c r="H43" i="1"/>
  <c r="H44" i="1"/>
  <c r="H40" i="1"/>
  <c r="I32" i="1"/>
  <c r="I33" i="1"/>
  <c r="I34" i="1"/>
  <c r="I35" i="1"/>
  <c r="I36" i="1"/>
  <c r="I37" i="1"/>
  <c r="I31" i="1"/>
  <c r="H32" i="1"/>
  <c r="H33" i="1"/>
  <c r="H34" i="1"/>
  <c r="H35" i="1"/>
  <c r="H36" i="1"/>
  <c r="H37" i="1"/>
  <c r="H31" i="1"/>
  <c r="F38" i="1"/>
  <c r="E32" i="1"/>
  <c r="E33" i="1"/>
  <c r="E35" i="1"/>
  <c r="E36" i="1"/>
  <c r="E37" i="1"/>
  <c r="J44" i="1" l="1"/>
  <c r="J43" i="1"/>
  <c r="J42" i="1"/>
  <c r="G25" i="1" l="1"/>
  <c r="G29" i="1" s="1"/>
  <c r="H26" i="1"/>
  <c r="I26" i="1"/>
  <c r="J26" i="1" s="1"/>
  <c r="H27" i="1"/>
  <c r="I27" i="1"/>
  <c r="H28" i="1"/>
  <c r="I28" i="1"/>
  <c r="J28" i="1" s="1"/>
  <c r="H25" i="1"/>
  <c r="H29" i="1" l="1"/>
  <c r="I25" i="1"/>
  <c r="J27" i="1"/>
  <c r="F29" i="1"/>
  <c r="J25" i="1" l="1"/>
  <c r="J29" i="1" s="1"/>
  <c r="I29" i="1"/>
  <c r="J31" i="1"/>
  <c r="J40" i="1" l="1"/>
  <c r="G45" i="1"/>
  <c r="H45" i="1"/>
  <c r="I45" i="1"/>
  <c r="F45" i="1"/>
  <c r="J34" i="1"/>
  <c r="J35" i="1"/>
  <c r="J36" i="1"/>
  <c r="J37" i="1"/>
  <c r="G38" i="1"/>
  <c r="H38" i="1"/>
  <c r="I38" i="1"/>
  <c r="J45" i="1" l="1"/>
  <c r="M45" i="1" l="1"/>
  <c r="N45" i="1"/>
  <c r="O45" i="1"/>
  <c r="P45" i="1"/>
  <c r="Q45" i="1"/>
  <c r="R45" i="1"/>
  <c r="S45" i="1"/>
  <c r="L45" i="1"/>
  <c r="S29" i="1"/>
  <c r="R29" i="1"/>
  <c r="Q29" i="1"/>
  <c r="P29" i="1"/>
  <c r="O29" i="1"/>
  <c r="N29" i="1"/>
  <c r="M29" i="1"/>
  <c r="L29" i="1"/>
  <c r="O38" i="1"/>
  <c r="P38" i="1"/>
  <c r="Q38" i="1"/>
  <c r="R38" i="1"/>
  <c r="S38" i="1"/>
  <c r="J33" i="1"/>
  <c r="Q46" i="1" l="1"/>
  <c r="R46" i="1"/>
  <c r="S46" i="1"/>
  <c r="O46" i="1"/>
  <c r="P46" i="1"/>
  <c r="G46" i="1"/>
  <c r="H46" i="1"/>
  <c r="I46" i="1"/>
  <c r="L38" i="1" l="1"/>
  <c r="L46" i="1" s="1"/>
  <c r="M38" i="1"/>
  <c r="M46" i="1" s="1"/>
  <c r="N38" i="1"/>
  <c r="N46" i="1" s="1"/>
  <c r="J32" i="1" l="1"/>
  <c r="J38" i="1" s="1"/>
  <c r="J46" i="1" l="1"/>
</calcChain>
</file>

<file path=xl/sharedStrings.xml><?xml version="1.0" encoding="utf-8"?>
<sst xmlns="http://schemas.openxmlformats.org/spreadsheetml/2006/main" count="132" uniqueCount="84">
  <si>
    <t>Приложение 4              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</si>
  <si>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</si>
  <si>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</si>
  <si>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   </t>
  </si>
  <si>
    <t>проведения анализа информации об их исполнении</t>
  </si>
  <si>
    <t>форма   </t>
  </si>
  <si>
    <t>           Информация субъекта естественной монополии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</si>
  <si>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</si>
  <si>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</si>
  <si>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</si>
  <si>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</si>
  <si>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</si>
  <si>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</si>
  <si>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</si>
  <si>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</si>
  <si>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план</t>
  </si>
  <si>
    <t>факт</t>
  </si>
  <si>
    <t xml:space="preserve">отклонение </t>
  </si>
  <si>
    <t>причины отклонения</t>
  </si>
  <si>
    <t>Продолжение Приложения № 4 к Правилам</t>
  </si>
  <si>
    <t>утверждения инвестиционных программ </t>
  </si>
  <si>
    <t>(проектов) субъекта естественной  </t>
  </si>
  <si>
    <t>монополии, их корректировки,   </t>
  </si>
  <si>
    <t>а также проведения анализа    </t>
  </si>
  <si>
    <t>информации об их исполнении      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</si>
  <si>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</si>
  <si>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</si>
  <si>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</si>
  <si>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</si>
  <si>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</si>
  <si>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</si>
  <si>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</si>
  <si>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</si>
  <si>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</si>
  <si>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>    наименование субъекта естественной монополии</t>
  </si>
  <si>
    <t>кем утвержден(а) программа (проект) (дата, номер приказа):</t>
  </si>
  <si>
    <t>№       п/п</t>
  </si>
  <si>
    <r>
      <t>Показатели эффективности, надежности и качества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</si>
  <si>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2</t>
    </r>
    <r>
      <rPr>
        <sz val="10"/>
        <color theme="1"/>
        <rFont val="Times New Roman"/>
        <family val="1"/>
        <charset val="204"/>
      </rPr>
      <t xml:space="preserve"> Показатели заполняются иными показателями с учетом специфики отрасли</t>
    </r>
  </si>
  <si>
    <t>-</t>
  </si>
  <si>
    <r>
      <t>       </t>
    </r>
    <r>
      <rPr>
        <b/>
        <sz val="9"/>
        <rFont val="Times New Roman"/>
        <family val="1"/>
        <charset val="204"/>
      </rPr>
      <t>о ходе исполнения субъектом инвестиционной программы</t>
    </r>
  </si>
  <si>
    <r>
      <t>    </t>
    </r>
    <r>
      <rPr>
        <b/>
        <sz val="9"/>
        <rFont val="Times New Roman"/>
        <family val="1"/>
        <charset val="204"/>
      </rPr>
      <t>(проекта)/об исполнении инвестиционной программы (проекта)*</t>
    </r>
  </si>
  <si>
    <t>шт.</t>
  </si>
  <si>
    <t>м</t>
  </si>
  <si>
    <t>Услуги по производству, передаче, рапределению и снабжению тепловой энергией</t>
  </si>
  <si>
    <t>Итого по услуге по производству, передаче, рапределению и снабжению тепловой энергией</t>
  </si>
  <si>
    <t>Итого по услуге по подаче воды по магистральным трубопроводам и распределительным сетям</t>
  </si>
  <si>
    <t xml:space="preserve">Услуги по подаче воды по магистральным трубопроводам и распределительным сетям </t>
  </si>
  <si>
    <t>Услуги по отводу сточных вод</t>
  </si>
  <si>
    <t>КГП "Затобольская ТЭК" акимата Костанайского района ГУ "Отдел жилищно-коммунального хозяйства, пассажирского транспорта и автомобильных дорог"</t>
  </si>
  <si>
    <r>
      <t xml:space="preserve">вид деятельности: </t>
    </r>
    <r>
      <rPr>
        <sz val="9"/>
        <rFont val="Times New Roman"/>
        <family val="1"/>
        <charset val="204"/>
      </rPr>
      <t>Услуги по производству, передаче, рапределению и снабжению тепловой энергией, услуги по подаче воды по магистральным трубопроводам и распределительным сетям и отводу сточных вод</t>
    </r>
  </si>
  <si>
    <t>совместный приказ Департамента Комитета по регулированию естественных монополий Министерства национальной экономики РК по Костанайской области от 20 октября 2020 года № 250-ОД и Управления энергетики и жилищно-коммунального хозяйства акимата Костанайской области от 04 ноября 2020 года № 105-ОД; совместный приказ Департамента Комитета по регулированию естественных монополий Министерства национальной экономики РК по Костанайской области от 18 октября 2019 года № 02-ОД и Управления энергетики и жилищно-коммунального хозяйства акимата Костанайской области от 29 октября 2019 года</t>
  </si>
  <si>
    <t>Всего на 2023 год</t>
  </si>
  <si>
    <t>Капитальный ремонт узла учета газа котельной "Нурай" г.Тобыл</t>
  </si>
  <si>
    <t xml:space="preserve"> 1.3</t>
  </si>
  <si>
    <t xml:space="preserve"> 1.4</t>
  </si>
  <si>
    <t>Капитальный ремонт скважины №1 на территории Психбольницы в г.Тобыл</t>
  </si>
  <si>
    <t xml:space="preserve"> 1.1</t>
  </si>
  <si>
    <t xml:space="preserve"> 1.2</t>
  </si>
  <si>
    <t xml:space="preserve"> 1.5</t>
  </si>
  <si>
    <t xml:space="preserve"> 1.6</t>
  </si>
  <si>
    <t xml:space="preserve"> 1.7</t>
  </si>
  <si>
    <t>Капитальный ремонт самотечной канализации от жилого дома №40/2 по ул.Терешковой в г.Тобыл</t>
  </si>
  <si>
    <t>Деятельность, не относящаяся к регулируемым услугам</t>
  </si>
  <si>
    <t>Капитальный ремонт технологического оборудования котельной "Центральная (ЗРДТ)" в г.Тобыл (замена подпиточных насосов)</t>
  </si>
  <si>
    <t>Капитальный ремонт технологического оборудования котельной "Нурай" г.Тобыл (замена теплообменников)</t>
  </si>
  <si>
    <t>Капитальный ремонт технологического оборудования котельной "Нурай" г.Тобыл (замена сетевых насосов)</t>
  </si>
  <si>
    <t>Капитальный ремонт водопроводных сетей по ул. Школьная в  г.Тобыл (переключение жилых домов к новому водопроводу)</t>
  </si>
  <si>
    <t>Капитальный ремонт водопроводных сетей к дому №19/1 по ул. Терешковой в г.Тобыл</t>
  </si>
  <si>
    <t>Капитальный ремонт водопроводных сетей к домам №39, №41, №42 мкр.Дорожник в г.Тобыл</t>
  </si>
  <si>
    <t>Капитальный ремонт водопроводных сетей от жилого дома №2 по ул. 40 лет Октября до здания № 7/2 по ул. Механизаторов в г.Тобыл</t>
  </si>
  <si>
    <t>Капитальный ремонт водопроводных сетей в районе ДК "Золотой колос" в г.Тобыл</t>
  </si>
  <si>
    <t>Капитальный ремонт водопроводных сетей от мечети до здания налоговой инспекции в г.Тобыл</t>
  </si>
  <si>
    <t>Капитальный ремонт самотечной канализации от жилого дома №20/9 в мкр.Строитель до улицы Калабаева в г.Тобыл</t>
  </si>
  <si>
    <t>Капитальный ремонт самотечной канализации возле жилых домов №92, №94 по ул. Тауельсыздык в г.Тобыл</t>
  </si>
  <si>
    <t>Капитальный ремонт самотечной канализации возле жилого дома №82 по ул. Тауельсыздык в г.Тобыл</t>
  </si>
  <si>
    <t xml:space="preserve">Капитальный ремонт технологического оборудования оборудования КНС по ул.Матросова в г.Тобыл (замена сетевых насосов) </t>
  </si>
  <si>
    <t>Итого по услуге по по отводу сточных вод</t>
  </si>
  <si>
    <t>не состоялись гос.закупки</t>
  </si>
  <si>
    <r>
      <t>                           </t>
    </r>
    <r>
      <rPr>
        <b/>
        <sz val="9"/>
        <rFont val="Times New Roman"/>
        <family val="1"/>
        <charset val="204"/>
      </rPr>
      <t>на 29.12.2023 года</t>
    </r>
  </si>
  <si>
    <t>теплоснабжение</t>
  </si>
  <si>
    <t>водоснабжение</t>
  </si>
  <si>
    <t>водоотведение</t>
  </si>
  <si>
    <t>достигнуто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</si>
</sst>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3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22">
    <xf numFmtId="0" fontId="0" fillId="0" borderId="0" xfId="0"/>
    <xf numFmtId="0" fontId="1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5" fillId="0" borderId="0" xfId="0" applyFont="1"/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9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0" fontId="2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16" fontId="12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0" fillId="0" borderId="0" xfId="0" applyFont="1" applyFill="1"/>
    <xf numFmtId="164" fontId="12" fillId="0" borderId="1" xfId="0" applyNumberFormat="1" applyFont="1" applyFill="1" applyBorder="1" applyAlignment="1">
      <alignment horizontal="center" vertical="center" wrapText="1"/>
    </xf>
    <xf numFmtId="16" fontId="13" fillId="0" borderId="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6" fontId="14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/>
    <xf numFmtId="1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0" fillId="0" borderId="0" xfId="0" applyFill="1"/>
    <xf numFmtId="164" fontId="12" fillId="0" borderId="1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1"/>
    <cellStyle name="Обычный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view="pageBreakPreview" zoomScale="80" zoomScaleNormal="90" zoomScaleSheetLayoutView="80" workbookViewId="0">
      <selection activeCell="A13" sqref="A13"/>
    </sheetView>
  </sheetViews>
  <sheetFormatPr defaultColWidth="9.109375" defaultRowHeight="12" x14ac:dyDescent="0.25"/>
  <cols>
    <col min="1" max="1" width="4.109375" style="9" customWidth="1"/>
    <col min="2" max="2" width="25.44140625" style="1" customWidth="1"/>
    <col min="3" max="3" width="6.21875" style="9" customWidth="1"/>
    <col min="4" max="4" width="6" style="9" customWidth="1"/>
    <col min="5" max="5" width="7.109375" style="9" customWidth="1"/>
    <col min="6" max="6" width="9.109375" style="9" customWidth="1"/>
    <col min="7" max="7" width="9.109375" style="10" customWidth="1"/>
    <col min="8" max="8" width="9.88671875" style="10" customWidth="1"/>
    <col min="9" max="9" width="8.44140625" style="13" customWidth="1"/>
    <col min="10" max="10" width="9.33203125" style="13" customWidth="1"/>
    <col min="11" max="11" width="17.5546875" style="13" customWidth="1"/>
    <col min="12" max="12" width="6.88671875" style="13" customWidth="1"/>
    <col min="13" max="13" width="8.44140625" style="13" customWidth="1"/>
    <col min="14" max="14" width="8.21875" style="13" customWidth="1"/>
    <col min="15" max="15" width="8.44140625" style="31" customWidth="1"/>
    <col min="16" max="16" width="9.5546875" style="13" customWidth="1"/>
    <col min="17" max="17" width="7.33203125" style="1" customWidth="1"/>
    <col min="18" max="18" width="7.44140625" style="1" customWidth="1"/>
    <col min="19" max="19" width="7.6640625" style="1" customWidth="1"/>
    <col min="20" max="16384" width="9.109375" style="14"/>
  </cols>
  <sheetData>
    <row r="1" spans="1:19" ht="12.75" customHeight="1" x14ac:dyDescent="0.25">
      <c r="S1" s="21" t="s">
        <v>0</v>
      </c>
    </row>
    <row r="2" spans="1:19" ht="12.75" customHeight="1" x14ac:dyDescent="0.25">
      <c r="S2" s="40" t="s">
        <v>1</v>
      </c>
    </row>
    <row r="3" spans="1:19" ht="12.75" customHeight="1" x14ac:dyDescent="0.25">
      <c r="S3" s="40" t="s">
        <v>2</v>
      </c>
    </row>
    <row r="4" spans="1:19" ht="12.75" customHeight="1" x14ac:dyDescent="0.25">
      <c r="S4" s="40" t="s">
        <v>3</v>
      </c>
    </row>
    <row r="5" spans="1:19" ht="12.75" customHeight="1" x14ac:dyDescent="0.25">
      <c r="S5" s="40" t="s">
        <v>4</v>
      </c>
    </row>
    <row r="6" spans="1:19" ht="3" customHeight="1" x14ac:dyDescent="0.2"/>
    <row r="7" spans="1:19" x14ac:dyDescent="0.25">
      <c r="S7" s="40" t="s">
        <v>5</v>
      </c>
    </row>
    <row r="8" spans="1:19" ht="9" customHeight="1" x14ac:dyDescent="0.2"/>
    <row r="9" spans="1:19" x14ac:dyDescent="0.25">
      <c r="A9" s="92" t="s">
        <v>6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spans="1:19" ht="14.25" customHeight="1" x14ac:dyDescent="0.25">
      <c r="A10" s="93" t="s">
        <v>40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</row>
    <row r="11" spans="1:19" x14ac:dyDescent="0.25">
      <c r="A11" s="93" t="s">
        <v>41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</row>
    <row r="12" spans="1:19" x14ac:dyDescent="0.25">
      <c r="A12" s="93" t="s">
        <v>79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</row>
    <row r="13" spans="1:19" ht="7.5" customHeight="1" x14ac:dyDescent="0.2">
      <c r="B13" s="12"/>
      <c r="I13" s="11"/>
      <c r="J13" s="11"/>
      <c r="K13" s="11"/>
      <c r="L13" s="11"/>
      <c r="M13" s="11"/>
      <c r="N13" s="11"/>
      <c r="O13" s="32"/>
      <c r="P13" s="11"/>
      <c r="Q13" s="28"/>
      <c r="R13" s="12"/>
      <c r="S13" s="12"/>
    </row>
    <row r="14" spans="1:19" x14ac:dyDescent="0.25">
      <c r="A14" s="95" t="s">
        <v>49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</row>
    <row r="15" spans="1:19" x14ac:dyDescent="0.25">
      <c r="A15" s="94" t="s">
        <v>34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spans="1:19" x14ac:dyDescent="0.25">
      <c r="A16" s="55" t="s">
        <v>50</v>
      </c>
      <c r="B16" s="15"/>
      <c r="C16" s="16"/>
      <c r="D16" s="16"/>
      <c r="F16" s="16"/>
      <c r="G16" s="17"/>
      <c r="H16" s="17"/>
      <c r="I16" s="18"/>
      <c r="J16" s="18"/>
      <c r="K16" s="18"/>
      <c r="L16" s="18"/>
      <c r="M16" s="18"/>
      <c r="N16" s="18"/>
      <c r="O16" s="33"/>
      <c r="P16" s="18"/>
      <c r="Q16" s="15"/>
      <c r="R16" s="15"/>
      <c r="S16" s="15"/>
    </row>
    <row r="17" spans="1:19" ht="7.5" customHeight="1" x14ac:dyDescent="0.2">
      <c r="B17" s="12"/>
      <c r="I17" s="11"/>
      <c r="J17" s="11"/>
      <c r="K17" s="11"/>
      <c r="L17" s="11"/>
      <c r="M17" s="11"/>
      <c r="N17" s="11"/>
      <c r="O17" s="32"/>
      <c r="P17" s="11"/>
      <c r="Q17" s="28"/>
      <c r="R17" s="12"/>
      <c r="S17" s="12"/>
    </row>
    <row r="18" spans="1:19" ht="15" customHeight="1" x14ac:dyDescent="0.25">
      <c r="A18" s="96" t="s">
        <v>35</v>
      </c>
      <c r="B18" s="96"/>
      <c r="C18" s="96"/>
      <c r="D18" s="96"/>
      <c r="E18" s="99" t="s">
        <v>51</v>
      </c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</row>
    <row r="19" spans="1:19" ht="48.6" customHeight="1" x14ac:dyDescent="0.25">
      <c r="A19" s="97"/>
      <c r="B19" s="97"/>
      <c r="C19" s="97"/>
      <c r="D19" s="97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</row>
    <row r="20" spans="1:19" ht="20.25" customHeight="1" x14ac:dyDescent="0.25">
      <c r="A20" s="100" t="s">
        <v>36</v>
      </c>
      <c r="B20" s="103" t="s">
        <v>7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s="19" customFormat="1" ht="42.6" customHeight="1" x14ac:dyDescent="0.3">
      <c r="A21" s="101"/>
      <c r="B21" s="100" t="s">
        <v>8</v>
      </c>
      <c r="C21" s="100" t="s">
        <v>9</v>
      </c>
      <c r="D21" s="106" t="s">
        <v>10</v>
      </c>
      <c r="E21" s="106"/>
      <c r="F21" s="106" t="s">
        <v>11</v>
      </c>
      <c r="G21" s="106"/>
      <c r="H21" s="107" t="s">
        <v>12</v>
      </c>
      <c r="I21" s="107"/>
      <c r="J21" s="107"/>
      <c r="K21" s="107"/>
      <c r="L21" s="107" t="s">
        <v>13</v>
      </c>
      <c r="M21" s="107"/>
      <c r="N21" s="107"/>
      <c r="O21" s="107"/>
      <c r="P21" s="106" t="s">
        <v>14</v>
      </c>
      <c r="Q21" s="106"/>
      <c r="R21" s="106" t="s">
        <v>63</v>
      </c>
      <c r="S21" s="106"/>
    </row>
    <row r="22" spans="1:19" s="20" customFormat="1" ht="39" customHeight="1" x14ac:dyDescent="0.3">
      <c r="A22" s="102"/>
      <c r="B22" s="102"/>
      <c r="C22" s="102"/>
      <c r="D22" s="26" t="s">
        <v>15</v>
      </c>
      <c r="E22" s="26" t="s">
        <v>16</v>
      </c>
      <c r="F22" s="26" t="s">
        <v>15</v>
      </c>
      <c r="G22" s="57" t="s">
        <v>16</v>
      </c>
      <c r="H22" s="27" t="s">
        <v>15</v>
      </c>
      <c r="I22" s="27" t="s">
        <v>16</v>
      </c>
      <c r="J22" s="27" t="s">
        <v>17</v>
      </c>
      <c r="K22" s="27" t="s">
        <v>18</v>
      </c>
      <c r="L22" s="27" t="s">
        <v>15</v>
      </c>
      <c r="M22" s="30" t="s">
        <v>16</v>
      </c>
      <c r="N22" s="27" t="s">
        <v>17</v>
      </c>
      <c r="O22" s="30" t="s">
        <v>18</v>
      </c>
      <c r="P22" s="27" t="s">
        <v>15</v>
      </c>
      <c r="Q22" s="29" t="s">
        <v>16</v>
      </c>
      <c r="R22" s="26" t="s">
        <v>15</v>
      </c>
      <c r="S22" s="26" t="s">
        <v>16</v>
      </c>
    </row>
    <row r="23" spans="1:19" s="19" customFormat="1" ht="11.25" customHeight="1" x14ac:dyDescent="0.3">
      <c r="A23" s="25">
        <v>1</v>
      </c>
      <c r="B23" s="29">
        <v>2</v>
      </c>
      <c r="C23" s="29">
        <v>3</v>
      </c>
      <c r="D23" s="25">
        <v>4</v>
      </c>
      <c r="E23" s="29">
        <v>5</v>
      </c>
      <c r="F23" s="29">
        <v>6</v>
      </c>
      <c r="G23" s="62">
        <v>7</v>
      </c>
      <c r="H23" s="29">
        <v>8</v>
      </c>
      <c r="I23" s="29">
        <v>9</v>
      </c>
      <c r="J23" s="25">
        <v>10</v>
      </c>
      <c r="K23" s="29">
        <v>11</v>
      </c>
      <c r="L23" s="29">
        <v>12</v>
      </c>
      <c r="M23" s="25">
        <v>13</v>
      </c>
      <c r="N23" s="29">
        <v>14</v>
      </c>
      <c r="O23" s="29">
        <v>15</v>
      </c>
      <c r="P23" s="25">
        <v>16</v>
      </c>
      <c r="Q23" s="29">
        <v>17</v>
      </c>
      <c r="R23" s="29">
        <v>18</v>
      </c>
      <c r="S23" s="25">
        <v>19</v>
      </c>
    </row>
    <row r="24" spans="1:19" s="19" customFormat="1" ht="11.25" customHeight="1" x14ac:dyDescent="0.3">
      <c r="A24" s="25"/>
      <c r="B24" s="111" t="s">
        <v>44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3"/>
    </row>
    <row r="25" spans="1:19" s="19" customFormat="1" ht="51" x14ac:dyDescent="0.3">
      <c r="A25" s="25" t="s">
        <v>57</v>
      </c>
      <c r="B25" s="54" t="s">
        <v>64</v>
      </c>
      <c r="C25" s="53" t="s">
        <v>42</v>
      </c>
      <c r="D25" s="25">
        <v>2</v>
      </c>
      <c r="E25" s="53">
        <v>2</v>
      </c>
      <c r="F25" s="88">
        <v>953.947</v>
      </c>
      <c r="G25" s="85">
        <f>85.0615+415.447+538.5</f>
        <v>1039.0084999999999</v>
      </c>
      <c r="H25" s="88">
        <f>F25</f>
        <v>953.947</v>
      </c>
      <c r="I25" s="88">
        <f>G25</f>
        <v>1039.0084999999999</v>
      </c>
      <c r="J25" s="89">
        <f>I25-H25</f>
        <v>85.06149999999991</v>
      </c>
      <c r="K25" s="115"/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4">
        <v>0</v>
      </c>
      <c r="R25" s="24">
        <v>0</v>
      </c>
      <c r="S25" s="24">
        <v>0</v>
      </c>
    </row>
    <row r="26" spans="1:19" s="63" customFormat="1" ht="34.799999999999997" customHeight="1" x14ac:dyDescent="0.3">
      <c r="A26" s="62" t="s">
        <v>58</v>
      </c>
      <c r="B26" s="54" t="s">
        <v>65</v>
      </c>
      <c r="C26" s="56" t="s">
        <v>42</v>
      </c>
      <c r="D26" s="62">
        <v>2</v>
      </c>
      <c r="E26" s="56">
        <v>2</v>
      </c>
      <c r="F26" s="84">
        <v>3054.03</v>
      </c>
      <c r="G26" s="85">
        <v>3053.57143</v>
      </c>
      <c r="H26" s="88">
        <f t="shared" ref="H26:H28" si="0">F26</f>
        <v>3054.03</v>
      </c>
      <c r="I26" s="88">
        <f t="shared" ref="I26:I28" si="1">G26</f>
        <v>3053.57143</v>
      </c>
      <c r="J26" s="89">
        <f t="shared" ref="J26:J28" si="2">I26-H26</f>
        <v>-0.45857000000023618</v>
      </c>
      <c r="K26" s="115"/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</row>
    <row r="27" spans="1:19" s="63" customFormat="1" ht="26.4" customHeight="1" x14ac:dyDescent="0.3">
      <c r="A27" s="62" t="s">
        <v>54</v>
      </c>
      <c r="B27" s="54" t="s">
        <v>53</v>
      </c>
      <c r="C27" s="56" t="s">
        <v>42</v>
      </c>
      <c r="D27" s="62">
        <v>1</v>
      </c>
      <c r="E27" s="56">
        <v>1</v>
      </c>
      <c r="F27" s="84">
        <v>752.31100000000004</v>
      </c>
      <c r="G27" s="85">
        <v>750</v>
      </c>
      <c r="H27" s="88">
        <f t="shared" si="0"/>
        <v>752.31100000000004</v>
      </c>
      <c r="I27" s="88">
        <f t="shared" si="1"/>
        <v>750</v>
      </c>
      <c r="J27" s="89">
        <f t="shared" si="2"/>
        <v>-2.3110000000000355</v>
      </c>
      <c r="K27" s="115"/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</row>
    <row r="28" spans="1:19" s="63" customFormat="1" ht="40.799999999999997" x14ac:dyDescent="0.3">
      <c r="A28" s="62" t="s">
        <v>55</v>
      </c>
      <c r="B28" s="54" t="s">
        <v>66</v>
      </c>
      <c r="C28" s="79" t="s">
        <v>42</v>
      </c>
      <c r="D28" s="62">
        <v>2</v>
      </c>
      <c r="E28" s="79">
        <v>0</v>
      </c>
      <c r="F28" s="84">
        <v>4944.3609999999999</v>
      </c>
      <c r="G28" s="85">
        <v>0</v>
      </c>
      <c r="H28" s="88">
        <f t="shared" si="0"/>
        <v>4944.3609999999999</v>
      </c>
      <c r="I28" s="88">
        <f t="shared" si="1"/>
        <v>0</v>
      </c>
      <c r="J28" s="89">
        <f t="shared" si="2"/>
        <v>-4944.3609999999999</v>
      </c>
      <c r="K28" s="80" t="s">
        <v>78</v>
      </c>
      <c r="L28" s="23"/>
      <c r="M28" s="23"/>
      <c r="N28" s="23"/>
      <c r="O28" s="23"/>
      <c r="P28" s="23"/>
      <c r="Q28" s="23"/>
      <c r="R28" s="23"/>
      <c r="S28" s="23"/>
    </row>
    <row r="29" spans="1:19" s="67" customFormat="1" ht="34.200000000000003" customHeight="1" x14ac:dyDescent="0.3">
      <c r="A29" s="59"/>
      <c r="B29" s="64" t="s">
        <v>45</v>
      </c>
      <c r="C29" s="65"/>
      <c r="D29" s="59"/>
      <c r="E29" s="65"/>
      <c r="F29" s="86">
        <f>SUM(F25:F28)</f>
        <v>9704.6490000000013</v>
      </c>
      <c r="G29" s="86">
        <f t="shared" ref="G29:J29" si="3">SUM(G25:G28)</f>
        <v>4842.5799299999999</v>
      </c>
      <c r="H29" s="86">
        <f t="shared" si="3"/>
        <v>9704.6490000000013</v>
      </c>
      <c r="I29" s="86">
        <f t="shared" si="3"/>
        <v>4842.5799299999999</v>
      </c>
      <c r="J29" s="86">
        <f t="shared" si="3"/>
        <v>-4862.0690700000005</v>
      </c>
      <c r="K29" s="65"/>
      <c r="L29" s="66">
        <f t="shared" ref="L29:S29" si="4">SUM(L24:L24)</f>
        <v>0</v>
      </c>
      <c r="M29" s="66">
        <f t="shared" si="4"/>
        <v>0</v>
      </c>
      <c r="N29" s="66">
        <f t="shared" si="4"/>
        <v>0</v>
      </c>
      <c r="O29" s="66">
        <f t="shared" si="4"/>
        <v>0</v>
      </c>
      <c r="P29" s="66">
        <f t="shared" si="4"/>
        <v>0</v>
      </c>
      <c r="Q29" s="66">
        <f t="shared" si="4"/>
        <v>0</v>
      </c>
      <c r="R29" s="66">
        <f t="shared" si="4"/>
        <v>0</v>
      </c>
      <c r="S29" s="66">
        <f t="shared" si="4"/>
        <v>0</v>
      </c>
    </row>
    <row r="30" spans="1:19" s="68" customFormat="1" ht="18.75" customHeight="1" x14ac:dyDescent="0.25">
      <c r="A30" s="59"/>
      <c r="B30" s="108" t="s">
        <v>47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10"/>
    </row>
    <row r="31" spans="1:19" s="68" customFormat="1" ht="45.6" customHeight="1" x14ac:dyDescent="0.25">
      <c r="A31" s="60" t="s">
        <v>57</v>
      </c>
      <c r="B31" s="61" t="s">
        <v>67</v>
      </c>
      <c r="C31" s="69" t="s">
        <v>43</v>
      </c>
      <c r="D31" s="82">
        <v>177</v>
      </c>
      <c r="E31" s="90">
        <f>153.8+23</f>
        <v>176.8</v>
      </c>
      <c r="F31" s="84">
        <v>1534.7429999999999</v>
      </c>
      <c r="G31" s="85">
        <f>1272.2885+180.32/1.12</f>
        <v>1433.2885000000001</v>
      </c>
      <c r="H31" s="84">
        <f>F31</f>
        <v>1534.7429999999999</v>
      </c>
      <c r="I31" s="84">
        <f>G31</f>
        <v>1433.2885000000001</v>
      </c>
      <c r="J31" s="85">
        <f>I31-H31</f>
        <v>-101.45449999999983</v>
      </c>
      <c r="K31" s="115"/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</row>
    <row r="32" spans="1:19" s="68" customFormat="1" ht="22.8" customHeight="1" x14ac:dyDescent="0.25">
      <c r="A32" s="60" t="s">
        <v>58</v>
      </c>
      <c r="B32" s="61" t="s">
        <v>68</v>
      </c>
      <c r="C32" s="69" t="s">
        <v>43</v>
      </c>
      <c r="D32" s="82">
        <v>103</v>
      </c>
      <c r="E32" s="90">
        <f t="shared" ref="E32:E37" si="5">D32</f>
        <v>103</v>
      </c>
      <c r="F32" s="84">
        <v>656.18600000000004</v>
      </c>
      <c r="G32" s="85">
        <v>677.11900000000003</v>
      </c>
      <c r="H32" s="84">
        <f t="shared" ref="H32:H37" si="6">F32</f>
        <v>656.18600000000004</v>
      </c>
      <c r="I32" s="84">
        <f t="shared" ref="I32:I37" si="7">G32</f>
        <v>677.11900000000003</v>
      </c>
      <c r="J32" s="85">
        <f t="shared" ref="J32:J37" si="8">I32-H32</f>
        <v>20.932999999999993</v>
      </c>
      <c r="K32" s="115"/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</row>
    <row r="33" spans="1:19" s="68" customFormat="1" ht="37.799999999999997" customHeight="1" x14ac:dyDescent="0.25">
      <c r="A33" s="60" t="s">
        <v>54</v>
      </c>
      <c r="B33" s="61" t="s">
        <v>69</v>
      </c>
      <c r="C33" s="69" t="s">
        <v>43</v>
      </c>
      <c r="D33" s="82">
        <v>130.5</v>
      </c>
      <c r="E33" s="90">
        <f t="shared" si="5"/>
        <v>130.5</v>
      </c>
      <c r="F33" s="84">
        <v>997.34</v>
      </c>
      <c r="G33" s="85">
        <v>1029.12987</v>
      </c>
      <c r="H33" s="84">
        <f t="shared" si="6"/>
        <v>997.34</v>
      </c>
      <c r="I33" s="84">
        <f t="shared" si="7"/>
        <v>1029.12987</v>
      </c>
      <c r="J33" s="85">
        <f t="shared" si="8"/>
        <v>31.789869999999951</v>
      </c>
      <c r="K33" s="115"/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</row>
    <row r="34" spans="1:19" s="58" customFormat="1" ht="40.799999999999997" x14ac:dyDescent="0.2">
      <c r="A34" s="60" t="s">
        <v>55</v>
      </c>
      <c r="B34" s="61" t="s">
        <v>70</v>
      </c>
      <c r="C34" s="56" t="s">
        <v>43</v>
      </c>
      <c r="D34" s="81">
        <v>105</v>
      </c>
      <c r="E34" s="90">
        <v>76</v>
      </c>
      <c r="F34" s="84">
        <v>1336.6510000000001</v>
      </c>
      <c r="G34" s="84">
        <f>1106.56/1.12</f>
        <v>987.99999999999989</v>
      </c>
      <c r="H34" s="84">
        <f t="shared" si="6"/>
        <v>1336.6510000000001</v>
      </c>
      <c r="I34" s="84">
        <f t="shared" si="7"/>
        <v>987.99999999999989</v>
      </c>
      <c r="J34" s="85">
        <f t="shared" si="8"/>
        <v>-348.65100000000018</v>
      </c>
      <c r="K34" s="115"/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</row>
    <row r="35" spans="1:19" s="58" customFormat="1" ht="30.6" x14ac:dyDescent="0.2">
      <c r="A35" s="60" t="s">
        <v>59</v>
      </c>
      <c r="B35" s="61" t="s">
        <v>71</v>
      </c>
      <c r="C35" s="56" t="s">
        <v>43</v>
      </c>
      <c r="D35" s="81">
        <v>139</v>
      </c>
      <c r="E35" s="90">
        <f t="shared" si="5"/>
        <v>139</v>
      </c>
      <c r="F35" s="84">
        <v>1932.943</v>
      </c>
      <c r="G35" s="84">
        <v>2188.614</v>
      </c>
      <c r="H35" s="84">
        <f t="shared" si="6"/>
        <v>1932.943</v>
      </c>
      <c r="I35" s="84">
        <f t="shared" si="7"/>
        <v>2188.614</v>
      </c>
      <c r="J35" s="85">
        <f t="shared" si="8"/>
        <v>255.67100000000005</v>
      </c>
      <c r="K35" s="115"/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</row>
    <row r="36" spans="1:19" s="58" customFormat="1" ht="30.6" x14ac:dyDescent="0.2">
      <c r="A36" s="60" t="s">
        <v>60</v>
      </c>
      <c r="B36" s="61" t="s">
        <v>72</v>
      </c>
      <c r="C36" s="56" t="s">
        <v>43</v>
      </c>
      <c r="D36" s="81">
        <v>85</v>
      </c>
      <c r="E36" s="90">
        <f t="shared" si="5"/>
        <v>85</v>
      </c>
      <c r="F36" s="84">
        <v>1192.481</v>
      </c>
      <c r="G36" s="84">
        <v>1240.17</v>
      </c>
      <c r="H36" s="84">
        <f t="shared" si="6"/>
        <v>1192.481</v>
      </c>
      <c r="I36" s="84">
        <f t="shared" si="7"/>
        <v>1240.17</v>
      </c>
      <c r="J36" s="85">
        <f t="shared" si="8"/>
        <v>47.689000000000078</v>
      </c>
      <c r="K36" s="115"/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</row>
    <row r="37" spans="1:19" s="58" customFormat="1" ht="20.399999999999999" x14ac:dyDescent="0.2">
      <c r="A37" s="60" t="s">
        <v>61</v>
      </c>
      <c r="B37" s="61" t="s">
        <v>56</v>
      </c>
      <c r="C37" s="56" t="s">
        <v>42</v>
      </c>
      <c r="D37" s="81">
        <v>1</v>
      </c>
      <c r="E37" s="90">
        <f t="shared" si="5"/>
        <v>1</v>
      </c>
      <c r="F37" s="84">
        <v>506.14600000000002</v>
      </c>
      <c r="G37" s="84">
        <v>967.50931000000003</v>
      </c>
      <c r="H37" s="84">
        <f t="shared" si="6"/>
        <v>506.14600000000002</v>
      </c>
      <c r="I37" s="84">
        <f t="shared" si="7"/>
        <v>967.50931000000003</v>
      </c>
      <c r="J37" s="85">
        <f t="shared" si="8"/>
        <v>461.36331000000001</v>
      </c>
      <c r="K37" s="115"/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</row>
    <row r="38" spans="1:19" s="72" customFormat="1" ht="39.75" customHeight="1" x14ac:dyDescent="0.25">
      <c r="A38" s="70"/>
      <c r="B38" s="64" t="s">
        <v>46</v>
      </c>
      <c r="C38" s="66"/>
      <c r="D38" s="71"/>
      <c r="E38" s="71"/>
      <c r="F38" s="86">
        <f>SUM(F31:F37)</f>
        <v>8156.49</v>
      </c>
      <c r="G38" s="86">
        <f>SUM(G31:G37)</f>
        <v>8523.8306799999991</v>
      </c>
      <c r="H38" s="86">
        <f>SUM(H31:H37)</f>
        <v>8156.49</v>
      </c>
      <c r="I38" s="86">
        <f>SUM(I31:I37)</f>
        <v>8523.8306799999991</v>
      </c>
      <c r="J38" s="86">
        <f>SUM(J31:J37)</f>
        <v>367.34068000000008</v>
      </c>
      <c r="K38" s="66"/>
      <c r="L38" s="66">
        <f t="shared" ref="L38:S38" si="9">SUM(L31:L32)</f>
        <v>0</v>
      </c>
      <c r="M38" s="66">
        <f t="shared" si="9"/>
        <v>0</v>
      </c>
      <c r="N38" s="66">
        <f t="shared" si="9"/>
        <v>0</v>
      </c>
      <c r="O38" s="66">
        <f t="shared" si="9"/>
        <v>0</v>
      </c>
      <c r="P38" s="66">
        <f t="shared" si="9"/>
        <v>0</v>
      </c>
      <c r="Q38" s="66">
        <f t="shared" si="9"/>
        <v>0</v>
      </c>
      <c r="R38" s="66">
        <f t="shared" si="9"/>
        <v>0</v>
      </c>
      <c r="S38" s="66">
        <f t="shared" si="9"/>
        <v>0</v>
      </c>
    </row>
    <row r="39" spans="1:19" s="74" customFormat="1" ht="20.25" customHeight="1" x14ac:dyDescent="0.25">
      <c r="A39" s="73"/>
      <c r="B39" s="108" t="s">
        <v>48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10"/>
    </row>
    <row r="40" spans="1:19" s="68" customFormat="1" ht="30.6" x14ac:dyDescent="0.25">
      <c r="A40" s="60" t="s">
        <v>57</v>
      </c>
      <c r="B40" s="61" t="s">
        <v>62</v>
      </c>
      <c r="C40" s="69" t="s">
        <v>43</v>
      </c>
      <c r="D40" s="81">
        <v>38</v>
      </c>
      <c r="E40" s="90">
        <v>38</v>
      </c>
      <c r="F40" s="84">
        <v>853.44100000000003</v>
      </c>
      <c r="G40" s="85">
        <v>840.94</v>
      </c>
      <c r="H40" s="84">
        <f>F40</f>
        <v>853.44100000000003</v>
      </c>
      <c r="I40" s="84">
        <f>G40</f>
        <v>840.94</v>
      </c>
      <c r="J40" s="85">
        <f t="shared" ref="J40:J44" si="10">I40-H40</f>
        <v>-12.500999999999976</v>
      </c>
      <c r="K40" s="115"/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</row>
    <row r="41" spans="1:19" s="68" customFormat="1" ht="35.4" customHeight="1" x14ac:dyDescent="0.25">
      <c r="A41" s="60" t="s">
        <v>58</v>
      </c>
      <c r="B41" s="61" t="s">
        <v>73</v>
      </c>
      <c r="C41" s="69" t="s">
        <v>43</v>
      </c>
      <c r="D41" s="81">
        <v>92</v>
      </c>
      <c r="E41" s="90">
        <v>92</v>
      </c>
      <c r="F41" s="84">
        <v>2426.7399999999998</v>
      </c>
      <c r="G41" s="85">
        <v>2293.7313899999999</v>
      </c>
      <c r="H41" s="84">
        <f t="shared" ref="H41:I44" si="11">F41</f>
        <v>2426.7399999999998</v>
      </c>
      <c r="I41" s="84">
        <f t="shared" si="11"/>
        <v>2293.7313899999999</v>
      </c>
      <c r="J41" s="85">
        <f t="shared" si="10"/>
        <v>-133.00860999999986</v>
      </c>
      <c r="K41" s="115"/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</row>
    <row r="42" spans="1:19" s="58" customFormat="1" ht="36.6" customHeight="1" x14ac:dyDescent="0.2">
      <c r="A42" s="60" t="s">
        <v>54</v>
      </c>
      <c r="B42" s="61" t="s">
        <v>74</v>
      </c>
      <c r="C42" s="56" t="s">
        <v>43</v>
      </c>
      <c r="D42" s="81">
        <v>52</v>
      </c>
      <c r="E42" s="90">
        <v>52</v>
      </c>
      <c r="F42" s="84">
        <v>207.495</v>
      </c>
      <c r="G42" s="84">
        <v>238.3552</v>
      </c>
      <c r="H42" s="84">
        <f t="shared" si="11"/>
        <v>207.495</v>
      </c>
      <c r="I42" s="84">
        <f t="shared" si="11"/>
        <v>238.3552</v>
      </c>
      <c r="J42" s="85">
        <f t="shared" si="10"/>
        <v>30.860199999999992</v>
      </c>
      <c r="K42" s="115"/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</row>
    <row r="43" spans="1:19" s="58" customFormat="1" ht="36.6" customHeight="1" x14ac:dyDescent="0.2">
      <c r="A43" s="60" t="s">
        <v>55</v>
      </c>
      <c r="B43" s="61" t="s">
        <v>75</v>
      </c>
      <c r="C43" s="79" t="s">
        <v>43</v>
      </c>
      <c r="D43" s="81">
        <v>40</v>
      </c>
      <c r="E43" s="90">
        <v>40</v>
      </c>
      <c r="F43" s="84">
        <v>190.50899999999999</v>
      </c>
      <c r="G43" s="84">
        <v>209.1377</v>
      </c>
      <c r="H43" s="84">
        <f t="shared" si="11"/>
        <v>190.50899999999999</v>
      </c>
      <c r="I43" s="84">
        <f t="shared" si="11"/>
        <v>209.1377</v>
      </c>
      <c r="J43" s="85">
        <f t="shared" si="10"/>
        <v>18.628700000000009</v>
      </c>
      <c r="K43" s="115"/>
      <c r="L43" s="23"/>
      <c r="M43" s="23"/>
      <c r="N43" s="23"/>
      <c r="O43" s="23"/>
      <c r="P43" s="23"/>
      <c r="Q43" s="23"/>
      <c r="R43" s="23"/>
      <c r="S43" s="23"/>
    </row>
    <row r="44" spans="1:19" s="58" customFormat="1" ht="36.6" customHeight="1" x14ac:dyDescent="0.2">
      <c r="A44" s="60" t="s">
        <v>59</v>
      </c>
      <c r="B44" s="61" t="s">
        <v>76</v>
      </c>
      <c r="C44" s="79" t="s">
        <v>42</v>
      </c>
      <c r="D44" s="81">
        <v>1</v>
      </c>
      <c r="E44" s="90">
        <v>1</v>
      </c>
      <c r="F44" s="84">
        <v>746.23500000000001</v>
      </c>
      <c r="G44" s="84">
        <v>1095.91338</v>
      </c>
      <c r="H44" s="84">
        <f t="shared" si="11"/>
        <v>746.23500000000001</v>
      </c>
      <c r="I44" s="84">
        <f t="shared" si="11"/>
        <v>1095.91338</v>
      </c>
      <c r="J44" s="85">
        <f t="shared" si="10"/>
        <v>349.67837999999995</v>
      </c>
      <c r="K44" s="115"/>
      <c r="L44" s="23"/>
      <c r="M44" s="23"/>
      <c r="N44" s="23"/>
      <c r="O44" s="23"/>
      <c r="P44" s="23"/>
      <c r="Q44" s="23"/>
      <c r="R44" s="23"/>
      <c r="S44" s="23"/>
    </row>
    <row r="45" spans="1:19" s="68" customFormat="1" ht="33" customHeight="1" x14ac:dyDescent="0.25">
      <c r="A45" s="75"/>
      <c r="B45" s="64" t="s">
        <v>77</v>
      </c>
      <c r="C45" s="69"/>
      <c r="D45" s="81"/>
      <c r="E45" s="81"/>
      <c r="F45" s="86">
        <f>SUM(F40:F44)</f>
        <v>4424.4199999999992</v>
      </c>
      <c r="G45" s="86">
        <f>SUM(G40:G44)</f>
        <v>4678.0776699999997</v>
      </c>
      <c r="H45" s="86">
        <f>SUM(H40:H44)</f>
        <v>4424.4199999999992</v>
      </c>
      <c r="I45" s="86">
        <f>SUM(I40:I44)</f>
        <v>4678.0776699999997</v>
      </c>
      <c r="J45" s="86">
        <f>SUM(J40:J44)</f>
        <v>253.65767000000011</v>
      </c>
      <c r="K45" s="56"/>
      <c r="L45" s="66">
        <f>L40</f>
        <v>0</v>
      </c>
      <c r="M45" s="66">
        <f t="shared" ref="M45:S45" si="12">M40</f>
        <v>0</v>
      </c>
      <c r="N45" s="66">
        <f t="shared" si="12"/>
        <v>0</v>
      </c>
      <c r="O45" s="66">
        <f t="shared" si="12"/>
        <v>0</v>
      </c>
      <c r="P45" s="66">
        <f t="shared" si="12"/>
        <v>0</v>
      </c>
      <c r="Q45" s="66">
        <f t="shared" si="12"/>
        <v>0</v>
      </c>
      <c r="R45" s="66">
        <f t="shared" si="12"/>
        <v>0</v>
      </c>
      <c r="S45" s="66">
        <f t="shared" si="12"/>
        <v>0</v>
      </c>
    </row>
    <row r="46" spans="1:19" s="72" customFormat="1" ht="21" customHeight="1" x14ac:dyDescent="0.25">
      <c r="A46" s="59"/>
      <c r="B46" s="76" t="s">
        <v>52</v>
      </c>
      <c r="C46" s="59"/>
      <c r="D46" s="83"/>
      <c r="E46" s="83"/>
      <c r="F46" s="87">
        <f>F29+F38+F45</f>
        <v>22285.559000000001</v>
      </c>
      <c r="G46" s="87">
        <f>G29+G38+G45</f>
        <v>18044.488279999998</v>
      </c>
      <c r="H46" s="87">
        <f>H29+H38+H45</f>
        <v>22285.559000000001</v>
      </c>
      <c r="I46" s="87">
        <f>I29+I38+I45</f>
        <v>18044.488279999998</v>
      </c>
      <c r="J46" s="87">
        <f>J29+J38+J45</f>
        <v>-4241.0707199999997</v>
      </c>
      <c r="K46" s="77"/>
      <c r="L46" s="78">
        <f t="shared" ref="L46:S46" si="13">L29+L38+L45</f>
        <v>0</v>
      </c>
      <c r="M46" s="78">
        <f t="shared" si="13"/>
        <v>0</v>
      </c>
      <c r="N46" s="78">
        <f t="shared" si="13"/>
        <v>0</v>
      </c>
      <c r="O46" s="78">
        <f t="shared" si="13"/>
        <v>0</v>
      </c>
      <c r="P46" s="78">
        <f t="shared" si="13"/>
        <v>0</v>
      </c>
      <c r="Q46" s="78">
        <f t="shared" si="13"/>
        <v>0</v>
      </c>
      <c r="R46" s="78">
        <f t="shared" si="13"/>
        <v>0</v>
      </c>
      <c r="S46" s="78">
        <f t="shared" si="13"/>
        <v>0</v>
      </c>
    </row>
    <row r="47" spans="1:19" s="34" customFormat="1" x14ac:dyDescent="0.25">
      <c r="A47" s="35"/>
      <c r="B47" s="36"/>
      <c r="C47" s="35"/>
      <c r="D47" s="91"/>
      <c r="E47" s="91"/>
      <c r="F47" s="35"/>
      <c r="G47" s="37"/>
      <c r="H47" s="37"/>
      <c r="I47" s="38"/>
      <c r="J47" s="38"/>
      <c r="K47" s="38"/>
      <c r="L47" s="38"/>
      <c r="M47" s="38"/>
      <c r="N47" s="38"/>
      <c r="O47" s="39"/>
      <c r="P47" s="38"/>
      <c r="Q47" s="22"/>
      <c r="R47" s="22"/>
      <c r="S47" s="22"/>
    </row>
    <row r="49" spans="1:19" s="45" customFormat="1" ht="14.4" x14ac:dyDescent="0.3">
      <c r="A49" s="41"/>
      <c r="B49" s="42"/>
      <c r="C49" s="41"/>
      <c r="D49" s="41"/>
      <c r="E49" s="41"/>
      <c r="F49" s="98"/>
      <c r="G49" s="98"/>
      <c r="H49" s="98"/>
      <c r="I49" s="43"/>
      <c r="J49" s="43"/>
      <c r="K49" s="43"/>
      <c r="L49" s="43"/>
      <c r="M49" s="43"/>
      <c r="N49" s="43"/>
      <c r="O49" s="44"/>
      <c r="P49" s="43"/>
      <c r="Q49" s="42"/>
      <c r="R49" s="42"/>
      <c r="S49" s="42"/>
    </row>
    <row r="50" spans="1:19" s="52" customFormat="1" ht="14.4" x14ac:dyDescent="0.3">
      <c r="A50" s="46"/>
      <c r="B50" s="47"/>
      <c r="C50" s="46"/>
      <c r="D50" s="46"/>
      <c r="E50" s="46"/>
      <c r="F50" s="48"/>
      <c r="G50" s="49"/>
      <c r="H50" s="49"/>
      <c r="I50" s="50"/>
      <c r="J50" s="50"/>
      <c r="K50" s="50"/>
      <c r="L50" s="50"/>
      <c r="M50" s="50"/>
      <c r="N50" s="50"/>
      <c r="O50" s="51"/>
      <c r="P50" s="50"/>
      <c r="Q50" s="47"/>
      <c r="R50" s="47"/>
      <c r="S50" s="47"/>
    </row>
    <row r="51" spans="1:19" s="52" customFormat="1" ht="14.4" x14ac:dyDescent="0.3">
      <c r="A51" s="46"/>
      <c r="B51" s="47"/>
      <c r="C51" s="46"/>
      <c r="D51" s="46"/>
      <c r="E51" s="46"/>
      <c r="F51" s="48"/>
      <c r="G51" s="49"/>
      <c r="H51" s="49"/>
      <c r="I51" s="50"/>
      <c r="J51" s="50"/>
      <c r="K51" s="50"/>
      <c r="L51" s="50"/>
      <c r="M51" s="50"/>
      <c r="N51" s="50"/>
      <c r="O51" s="51"/>
      <c r="P51" s="50"/>
      <c r="Q51" s="47"/>
      <c r="R51" s="47"/>
      <c r="S51" s="47"/>
    </row>
    <row r="52" spans="1:19" s="52" customFormat="1" ht="14.4" x14ac:dyDescent="0.3">
      <c r="A52" s="46"/>
      <c r="B52" s="42"/>
      <c r="C52" s="46"/>
      <c r="D52" s="46"/>
      <c r="E52" s="46"/>
      <c r="F52" s="48"/>
      <c r="G52" s="49"/>
      <c r="H52" s="49"/>
      <c r="I52" s="50"/>
      <c r="J52" s="50"/>
      <c r="K52" s="50"/>
      <c r="L52" s="50"/>
      <c r="M52" s="50"/>
      <c r="N52" s="50"/>
      <c r="O52" s="51"/>
      <c r="P52" s="50"/>
      <c r="Q52" s="47"/>
      <c r="R52" s="47"/>
      <c r="S52" s="47"/>
    </row>
    <row r="53" spans="1:19" s="52" customFormat="1" ht="3" customHeight="1" x14ac:dyDescent="0.3">
      <c r="A53" s="46"/>
      <c r="B53" s="42"/>
      <c r="C53" s="46"/>
      <c r="D53" s="46"/>
      <c r="E53" s="46"/>
      <c r="F53" s="48"/>
      <c r="G53" s="49"/>
      <c r="H53" s="49"/>
      <c r="I53" s="50"/>
      <c r="J53" s="50"/>
      <c r="K53" s="50"/>
      <c r="L53" s="50"/>
      <c r="M53" s="50"/>
      <c r="N53" s="50"/>
      <c r="O53" s="51"/>
      <c r="P53" s="50"/>
      <c r="Q53" s="47"/>
      <c r="R53" s="47"/>
      <c r="S53" s="47"/>
    </row>
    <row r="54" spans="1:19" s="52" customFormat="1" ht="14.4" x14ac:dyDescent="0.3">
      <c r="A54" s="46"/>
      <c r="B54" s="42"/>
      <c r="C54" s="46"/>
      <c r="D54" s="46"/>
      <c r="E54" s="46"/>
      <c r="F54" s="98"/>
      <c r="G54" s="98"/>
      <c r="H54" s="98"/>
      <c r="I54" s="50"/>
      <c r="J54" s="50"/>
      <c r="K54" s="50"/>
      <c r="L54" s="50"/>
      <c r="M54" s="50"/>
      <c r="N54" s="50"/>
      <c r="O54" s="51"/>
      <c r="P54" s="50"/>
      <c r="Q54" s="47"/>
      <c r="R54" s="47"/>
      <c r="S54" s="47"/>
    </row>
    <row r="55" spans="1:19" s="52" customFormat="1" ht="14.4" x14ac:dyDescent="0.3">
      <c r="A55" s="46"/>
      <c r="B55" s="42"/>
      <c r="C55" s="46"/>
      <c r="D55" s="46"/>
      <c r="E55" s="46"/>
      <c r="F55" s="48"/>
      <c r="G55" s="49"/>
      <c r="H55" s="49"/>
      <c r="I55" s="50"/>
      <c r="J55" s="50"/>
      <c r="K55" s="50"/>
      <c r="L55" s="50"/>
      <c r="M55" s="50"/>
      <c r="N55" s="50"/>
      <c r="O55" s="51"/>
      <c r="P55" s="50"/>
      <c r="Q55" s="47"/>
      <c r="R55" s="47"/>
      <c r="S55" s="47"/>
    </row>
    <row r="56" spans="1:19" s="52" customFormat="1" ht="14.4" x14ac:dyDescent="0.3">
      <c r="A56" s="46"/>
      <c r="B56" s="42"/>
      <c r="C56" s="46"/>
      <c r="D56" s="46"/>
      <c r="E56" s="46"/>
      <c r="F56" s="98"/>
      <c r="G56" s="98"/>
      <c r="H56" s="98"/>
      <c r="I56" s="50"/>
      <c r="J56" s="50"/>
      <c r="K56" s="50"/>
      <c r="L56" s="50"/>
      <c r="M56" s="50"/>
      <c r="N56" s="50"/>
      <c r="O56" s="51"/>
      <c r="P56" s="50"/>
      <c r="Q56" s="47"/>
      <c r="R56" s="47"/>
      <c r="S56" s="47"/>
    </row>
  </sheetData>
  <mergeCells count="24">
    <mergeCell ref="B39:S39"/>
    <mergeCell ref="F56:H56"/>
    <mergeCell ref="C21:C22"/>
    <mergeCell ref="B21:B22"/>
    <mergeCell ref="A18:D19"/>
    <mergeCell ref="F49:H49"/>
    <mergeCell ref="F54:H54"/>
    <mergeCell ref="E18:S19"/>
    <mergeCell ref="A20:A22"/>
    <mergeCell ref="B20:S20"/>
    <mergeCell ref="D21:E21"/>
    <mergeCell ref="F21:G21"/>
    <mergeCell ref="H21:K21"/>
    <mergeCell ref="L21:O21"/>
    <mergeCell ref="P21:Q21"/>
    <mergeCell ref="R21:S21"/>
    <mergeCell ref="B30:S30"/>
    <mergeCell ref="B24:S24"/>
    <mergeCell ref="A9:S9"/>
    <mergeCell ref="A10:S10"/>
    <mergeCell ref="A11:S11"/>
    <mergeCell ref="A12:S12"/>
    <mergeCell ref="A15:S15"/>
    <mergeCell ref="A14:S14"/>
  </mergeCells>
  <pageMargins left="0.23622047244094491" right="0.27559055118110237" top="0" bottom="0" header="0.23622047244094491" footer="0.15748031496062992"/>
  <pageSetup paperSize="9" scale="80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topLeftCell="A7" zoomScale="85" zoomScaleNormal="100" zoomScaleSheetLayoutView="85" workbookViewId="0">
      <selection activeCell="F9" sqref="F9"/>
    </sheetView>
  </sheetViews>
  <sheetFormatPr defaultRowHeight="14.4" x14ac:dyDescent="0.3"/>
  <cols>
    <col min="1" max="1" width="42.44140625" style="2" customWidth="1"/>
    <col min="2" max="2" width="15.109375" style="2" customWidth="1"/>
    <col min="3" max="3" width="17.6640625" style="2" customWidth="1"/>
    <col min="4" max="4" width="11.77734375" style="2" customWidth="1"/>
    <col min="5" max="5" width="15.77734375" style="2" customWidth="1"/>
    <col min="6" max="7" width="17.6640625" style="2" customWidth="1"/>
  </cols>
  <sheetData>
    <row r="1" spans="1:16" x14ac:dyDescent="0.3">
      <c r="A1" s="4"/>
      <c r="B1" s="4"/>
      <c r="C1" s="4"/>
      <c r="D1" s="4"/>
      <c r="E1" s="4"/>
      <c r="F1" s="4"/>
      <c r="G1" s="5" t="s">
        <v>19</v>
      </c>
    </row>
    <row r="2" spans="1:16" x14ac:dyDescent="0.3">
      <c r="A2" s="4"/>
      <c r="B2" s="4"/>
      <c r="C2" s="4"/>
      <c r="D2" s="4"/>
      <c r="E2" s="4"/>
      <c r="F2" s="4"/>
      <c r="G2" s="5" t="s">
        <v>20</v>
      </c>
    </row>
    <row r="3" spans="1:16" x14ac:dyDescent="0.3">
      <c r="A3" s="4"/>
      <c r="B3" s="4"/>
      <c r="C3" s="4"/>
      <c r="D3" s="4"/>
      <c r="E3" s="4"/>
      <c r="F3" s="4"/>
      <c r="G3" s="5" t="s">
        <v>21</v>
      </c>
    </row>
    <row r="4" spans="1:16" x14ac:dyDescent="0.3">
      <c r="A4" s="4"/>
      <c r="B4" s="4"/>
      <c r="C4" s="4"/>
      <c r="D4" s="4"/>
      <c r="E4" s="4"/>
      <c r="F4" s="4"/>
      <c r="G4" s="5" t="s">
        <v>22</v>
      </c>
    </row>
    <row r="5" spans="1:16" x14ac:dyDescent="0.3">
      <c r="A5" s="4"/>
      <c r="B5" s="4"/>
      <c r="C5" s="4"/>
      <c r="D5" s="4"/>
      <c r="E5" s="4"/>
      <c r="F5" s="4"/>
      <c r="G5" s="5" t="s">
        <v>23</v>
      </c>
    </row>
    <row r="6" spans="1:16" x14ac:dyDescent="0.3">
      <c r="A6" s="4"/>
      <c r="B6" s="4"/>
      <c r="C6" s="4"/>
      <c r="D6" s="4"/>
      <c r="E6" s="4"/>
      <c r="F6" s="4"/>
      <c r="G6" s="5" t="s">
        <v>24</v>
      </c>
    </row>
    <row r="7" spans="1:16" x14ac:dyDescent="0.3">
      <c r="A7" s="4"/>
      <c r="B7" s="4"/>
      <c r="C7" s="4"/>
      <c r="D7" s="4"/>
      <c r="E7" s="4"/>
      <c r="F7" s="4"/>
      <c r="G7" s="4"/>
    </row>
    <row r="8" spans="1:16" ht="92.4" x14ac:dyDescent="0.3">
      <c r="A8" s="119" t="s">
        <v>37</v>
      </c>
      <c r="B8" s="120"/>
      <c r="C8" s="6" t="s">
        <v>25</v>
      </c>
      <c r="D8" s="6" t="s">
        <v>26</v>
      </c>
      <c r="E8" s="6" t="s">
        <v>27</v>
      </c>
      <c r="F8" s="6" t="s">
        <v>28</v>
      </c>
      <c r="G8" s="6" t="s">
        <v>29</v>
      </c>
    </row>
    <row r="9" spans="1:16" ht="39.6" x14ac:dyDescent="0.3">
      <c r="A9" s="3" t="s">
        <v>30</v>
      </c>
      <c r="B9" s="3"/>
      <c r="C9" s="8" t="s">
        <v>39</v>
      </c>
      <c r="D9" s="8" t="s">
        <v>39</v>
      </c>
      <c r="E9" s="8" t="s">
        <v>39</v>
      </c>
      <c r="F9" s="8" t="s">
        <v>39</v>
      </c>
      <c r="G9" s="8"/>
    </row>
    <row r="10" spans="1:16" x14ac:dyDescent="0.3">
      <c r="A10" s="116" t="s">
        <v>31</v>
      </c>
      <c r="B10" s="121" t="s">
        <v>80</v>
      </c>
      <c r="C10" s="8">
        <v>56.4</v>
      </c>
      <c r="D10" s="8">
        <v>54.4</v>
      </c>
      <c r="E10" s="8">
        <v>54.4</v>
      </c>
      <c r="F10" s="8" t="s">
        <v>83</v>
      </c>
      <c r="G10" s="8"/>
    </row>
    <row r="11" spans="1:16" x14ac:dyDescent="0.3">
      <c r="A11" s="117"/>
      <c r="B11" s="121" t="s">
        <v>81</v>
      </c>
      <c r="C11" s="8">
        <v>30</v>
      </c>
      <c r="D11" s="8">
        <v>27</v>
      </c>
      <c r="E11" s="8">
        <v>26.5</v>
      </c>
      <c r="F11" s="8" t="s">
        <v>83</v>
      </c>
      <c r="G11" s="8"/>
    </row>
    <row r="12" spans="1:16" x14ac:dyDescent="0.3">
      <c r="A12" s="118"/>
      <c r="B12" s="121" t="s">
        <v>82</v>
      </c>
      <c r="C12" s="8">
        <v>16</v>
      </c>
      <c r="D12" s="8">
        <v>14</v>
      </c>
      <c r="E12" s="8">
        <v>14</v>
      </c>
      <c r="F12" s="8" t="s">
        <v>83</v>
      </c>
      <c r="G12" s="8"/>
    </row>
    <row r="13" spans="1:16" ht="19.95" customHeight="1" x14ac:dyDescent="0.3">
      <c r="A13" s="116" t="s">
        <v>32</v>
      </c>
      <c r="B13" s="121" t="s">
        <v>80</v>
      </c>
      <c r="C13" s="8">
        <v>16.97</v>
      </c>
      <c r="D13" s="8">
        <v>16.969000000000001</v>
      </c>
      <c r="E13" s="8">
        <v>16.969000000000001</v>
      </c>
      <c r="F13" s="8" t="s">
        <v>83</v>
      </c>
      <c r="G13" s="8"/>
    </row>
    <row r="14" spans="1:16" ht="19.95" customHeight="1" x14ac:dyDescent="0.3">
      <c r="A14" s="117"/>
      <c r="B14" s="121" t="s">
        <v>81</v>
      </c>
      <c r="C14" s="8">
        <v>18.096</v>
      </c>
      <c r="D14" s="8">
        <v>18.093</v>
      </c>
      <c r="E14" s="8">
        <v>18.093</v>
      </c>
      <c r="F14" s="8" t="s">
        <v>83</v>
      </c>
      <c r="G14" s="8"/>
    </row>
    <row r="15" spans="1:16" ht="39.6" x14ac:dyDescent="0.3">
      <c r="A15" s="3" t="s">
        <v>33</v>
      </c>
      <c r="B15" s="3"/>
      <c r="C15" s="8" t="s">
        <v>39</v>
      </c>
      <c r="D15" s="8" t="s">
        <v>39</v>
      </c>
      <c r="E15" s="8" t="s">
        <v>39</v>
      </c>
      <c r="F15" s="8" t="s">
        <v>39</v>
      </c>
      <c r="G15" s="8"/>
      <c r="P15" s="114"/>
    </row>
    <row r="16" spans="1:16" ht="15" customHeight="1" x14ac:dyDescent="0.3">
      <c r="A16" s="4"/>
      <c r="B16" s="4"/>
      <c r="C16" s="4"/>
      <c r="D16" s="4"/>
      <c r="E16" s="4"/>
      <c r="F16" s="4"/>
      <c r="G16" s="4"/>
    </row>
    <row r="17" spans="1:7" ht="16.2" x14ac:dyDescent="0.3">
      <c r="A17" s="7" t="s">
        <v>38</v>
      </c>
      <c r="B17" s="7"/>
      <c r="C17" s="4"/>
      <c r="D17" s="4"/>
      <c r="E17" s="4"/>
      <c r="F17" s="4"/>
      <c r="G17" s="4"/>
    </row>
  </sheetData>
  <mergeCells count="3">
    <mergeCell ref="A10:A12"/>
    <mergeCell ref="A8:B8"/>
    <mergeCell ref="A13:A14"/>
  </mergeCells>
  <printOptions horizontalCentered="1"/>
  <pageMargins left="0.39370078740157483" right="0.39370078740157483" top="0.78740157480314965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4</vt:lpstr>
      <vt:lpstr>приложение 4 продолжение</vt:lpstr>
      <vt:lpstr>'приложение 4'!Заголовки_для_печати</vt:lpstr>
      <vt:lpstr>'приложение 4'!Область_печати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cp:lastPrinted>2023-12-29T09:39:56Z</cp:lastPrinted>
  <dcterms:created xsi:type="dcterms:W3CDTF">2017-06-02T04:26:59Z</dcterms:created>
  <dcterms:modified xsi:type="dcterms:W3CDTF">2023-12-29T10:24:49Z</dcterms:modified>
</cp:coreProperties>
</file>